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งาน สภ.พระธาตุช่อแฮ\2. Police ITA\1. ITA ปี 67\ข้อมูล OIT (1)\012\สภ.ช่อแฮ\"/>
    </mc:Choice>
  </mc:AlternateContent>
  <xr:revisionPtr revIDLastSave="0" documentId="13_ncr:1_{81C3AEA5-8F2E-484C-B0DD-E1C6F94BD3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รายงานแบบรวม" sheetId="1" r:id="rId1"/>
    <sheet name="รายงานแบบแยกเดือน 1" sheetId="2" r:id="rId2"/>
    <sheet name="รายงานแบบแยกเดือน 2" sheetId="3" r:id="rId3"/>
    <sheet name="สรุปภาพรวมทั้งหมด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fwxzeolYq4zU54WViMldKcketVdUICFMpt/1g764ZP0="/>
    </ext>
  </extLst>
</workbook>
</file>

<file path=xl/calcChain.xml><?xml version="1.0" encoding="utf-8"?>
<calcChain xmlns="http://schemas.openxmlformats.org/spreadsheetml/2006/main">
  <c r="E17" i="1" l="1"/>
  <c r="E25" i="1"/>
  <c r="E22" i="1"/>
  <c r="E21" i="1"/>
  <c r="E20" i="1"/>
  <c r="E19" i="1"/>
  <c r="E18" i="1"/>
  <c r="E1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F9" i="1"/>
  <c r="K8" i="2"/>
  <c r="D8" i="1"/>
  <c r="D7" i="1"/>
  <c r="F16" i="1" l="1"/>
  <c r="F18" i="1"/>
  <c r="F19" i="1"/>
  <c r="F20" i="1"/>
  <c r="F21" i="1"/>
  <c r="F22" i="1"/>
  <c r="F25" i="1"/>
  <c r="F17" i="1"/>
  <c r="I5" i="3"/>
  <c r="I18" i="3" s="1"/>
  <c r="H5" i="3"/>
  <c r="G5" i="3"/>
  <c r="F5" i="3"/>
  <c r="F18" i="3" s="1"/>
  <c r="D18" i="3"/>
  <c r="J9" i="2"/>
  <c r="H6" i="3"/>
  <c r="E15" i="1" s="1"/>
  <c r="F15" i="1" s="1"/>
  <c r="E5" i="3"/>
  <c r="E14" i="1" s="1"/>
  <c r="F14" i="1" s="1"/>
  <c r="I9" i="2"/>
  <c r="H9" i="2"/>
  <c r="D9" i="2"/>
  <c r="D10" i="1" s="1"/>
  <c r="D11" i="1" s="1"/>
  <c r="D13" i="1" s="1"/>
  <c r="D27" i="1" s="1"/>
  <c r="H18" i="3" l="1"/>
  <c r="E18" i="3"/>
  <c r="G18" i="3"/>
  <c r="K9" i="2"/>
  <c r="E10" i="1" s="1"/>
  <c r="F10" i="1" s="1"/>
  <c r="C18" i="3"/>
  <c r="J10" i="2"/>
  <c r="I10" i="2"/>
  <c r="H10" i="2"/>
  <c r="G10" i="2"/>
  <c r="F10" i="2"/>
  <c r="E10" i="2"/>
  <c r="D10" i="2"/>
  <c r="A6" i="4" s="1"/>
  <c r="K7" i="2"/>
  <c r="E8" i="1" s="1"/>
  <c r="F8" i="1" s="1"/>
  <c r="K6" i="2"/>
  <c r="E7" i="1" s="1"/>
  <c r="F7" i="1" l="1"/>
  <c r="E11" i="1"/>
  <c r="K10" i="2"/>
  <c r="B6" i="4" s="1"/>
  <c r="C6" i="4" s="1"/>
  <c r="F11" i="1" l="1"/>
  <c r="F13" i="1" s="1"/>
  <c r="E13" i="1"/>
  <c r="E27" i="1" s="1"/>
</calcChain>
</file>

<file path=xl/sharedStrings.xml><?xml version="1.0" encoding="utf-8"?>
<sst xmlns="http://schemas.openxmlformats.org/spreadsheetml/2006/main" count="158" uniqueCount="96">
  <si>
    <t>ประจำปีงบประมาณ พ.ศ. 2567 ไตรมาสที่ 1 / 2  (1 ต.ค.66-31 มี.ค.67)</t>
  </si>
  <si>
    <t xml:space="preserve"> ข้อมูล ณ วันที่ 31 มีนาคม 2567</t>
  </si>
  <si>
    <t>ที่</t>
  </si>
  <si>
    <t>ชื่อโครงการ/กิจกรรม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</si>
  <si>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</si>
  <si>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</si>
  <si>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</si>
  <si>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</si>
  <si>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ปัญหา/อุปสรรค/แนวทางแก้ไข</t>
  </si>
  <si>
    <t xml:space="preserve"> โครงการบริหารจัดการสกัดกั้นยาเสพติด พื้นที่ชายแดน และพื้นที่พักคอย </t>
  </si>
  <si>
    <t>เป็นไปตามวัตถประสงค์โครงการ
ยาเสพติดลักลอบผ่านในเขตพื้นที่
น้อยมาก</t>
  </si>
  <si>
    <t>ไม่มีปัญหาและอุปสรรคแต่อย่างใด</t>
  </si>
  <si>
    <t xml:space="preserve"> โครงการรณรงค์ป้องกันและแก้ไขอุบัติ เหตุทางถนนช่วงเทศกาลสำคัญ</t>
  </si>
  <si>
    <t>เป็นไปตามวัตถประสงค์โครงการ
อุบัติเหตุไม่มีเกิดในช่วงเทศกาล
ในเขตพื้นที่</t>
  </si>
  <si>
    <t xml:space="preserve"> โครงการบังคัญใช้กฏหมายและบริการ  ประชาชน (รวม ชมส.อส.ตร.กต.ตร.และรถยนต์เช่า)</t>
  </si>
  <si>
    <t>เป็นไปตามวัตถุประสงค์ อาชญากรรมในเขตพื้นที่แทบหรือไม่มีเกิด</t>
  </si>
  <si>
    <t>รวม</t>
  </si>
  <si>
    <t>ยอดยกมา</t>
  </si>
  <si>
    <t>ค่า O.T</t>
  </si>
  <si>
    <t xml:space="preserve"> เป็นไปตามวัตถุประสงค์ </t>
  </si>
  <si>
    <t>ค่าเบี้ยเลี้ยงที่พัก พาหนะ</t>
  </si>
  <si>
    <t>ค่าซ่อมแซมยานพาหนะ</t>
  </si>
  <si>
    <t>ยังไม่มีการเบิกจ่าย</t>
  </si>
  <si>
    <t>-</t>
  </si>
  <si>
    <t>ค่าจ้างเหมาบริการค่าจ้างทำความสะอาด</t>
  </si>
  <si>
    <t>ค่าวัสดุสำนักงาน</t>
  </si>
  <si>
    <t>ค่าวัสดุจราจร</t>
  </si>
  <si>
    <t>ค่าอาหารผู้ต้องหา</t>
  </si>
  <si>
    <t>ค่าตอบแทนพยาน</t>
  </si>
  <si>
    <t>ค่าตอบแทนนักจิตวิทยาฯ</t>
  </si>
  <si>
    <t>ค่าตอบแทนชันสูตรพลิกศพ</t>
  </si>
  <si>
    <t>ค่าใช้จ่ายการส่งหมายเรียนพยาน</t>
  </si>
  <si>
    <t xml:space="preserve">       ตรวจแล้วถูกต้อง</t>
  </si>
  <si>
    <t xml:space="preserve">          </t>
  </si>
  <si>
    <t xml:space="preserve">           </t>
  </si>
  <si>
    <t xml:space="preserve">ชื่อ โครงการ /กิจกรรม </t>
  </si>
  <si>
    <t>เป้าหมาย</t>
  </si>
  <si>
    <t>งบสตช.</t>
  </si>
  <si>
    <t>การเบิกจ่าย</t>
  </si>
  <si>
    <t>รวมเบิกจ่าย</t>
  </si>
  <si>
    <t>หมายเหตุ</t>
  </si>
  <si>
    <t>วิธีดำเนินการ</t>
  </si>
  <si>
    <t>ต.ค.</t>
  </si>
  <si>
    <t>พ.ย.</t>
  </si>
  <si>
    <t>ธ.ค.</t>
  </si>
  <si>
    <t>ม.ค.</t>
  </si>
  <si>
    <t>ก.พ.</t>
  </si>
  <si>
    <t>มี.ค.</t>
  </si>
  <si>
    <t xml:space="preserve">โครงการบริหารจัดการสกัดกั้นยาเสพติดพื้นที่ชายแดน และพื้นที่พักคอย </t>
  </si>
  <si>
    <t>ป้องกัน ปราบปราม
 สืบสวนจับกุม
ผู้ค้า ผู้ผลิต</t>
  </si>
  <si>
    <t>โครงการรณรงค์ป้องกันและแก้ไขอุบัติเหตุทางถนนช่วงเทศกาลสำคัญ</t>
  </si>
  <si>
    <t>อำนวยความสะดวก
ให้กับประชาชน
ในการใช้รถใช้ถนน</t>
  </si>
  <si>
    <t xml:space="preserve">โครงการสลายเครือข่ายผู้มีอิทธิพลและกลุ่มชาติพันธุ์ที่เกี่ยวข้องกับยาเสพติด </t>
  </si>
  <si>
    <t>การบังคัญใช้กฏหมาย
และบริการประชาชน 
(รวม ชมส.อส.ตร.กต.ตร.
และรถยนต์เช่า)</t>
  </si>
  <si>
    <t>รักษาความ
สงบเรียบร้อย</t>
  </si>
  <si>
    <t>ลำดับ</t>
  </si>
  <si>
    <t>รายการ</t>
  </si>
  <si>
    <t>ยอดจัดสรร</t>
  </si>
  <si>
    <t>ต.ค.66</t>
  </si>
  <si>
    <t>พ.ย.66</t>
  </si>
  <si>
    <t>ธ.ค.66</t>
  </si>
  <si>
    <t>ม.ค.67</t>
  </si>
  <si>
    <t>ก.พ.67</t>
  </si>
  <si>
    <t>มี.ค.67</t>
  </si>
  <si>
    <t>ตรวจแล้วถูกต้อง</t>
  </si>
  <si>
    <t>ประมาณการงบประมาณ</t>
  </si>
  <si>
    <t>ผลการเบิกจ่ายจริง</t>
  </si>
  <si>
    <t>เป็นไปตามเป้าหมาย/ต่ำกว่าเป้าหมาย</t>
  </si>
  <si>
    <t>เป็นไปตามเป้าหมาย</t>
  </si>
  <si>
    <t xml:space="preserve">                           ประจำปีงบประมาณ  2567 ไตรมาส ที่ 1- 2 (ต.ค.66 - มี.ค.67)             </t>
  </si>
  <si>
    <t xml:space="preserve">                      ข้อมูล ณ วันที่ 31 มีนาคม 2567</t>
  </si>
  <si>
    <t>ปัญหา/อุปสรรค/แนวทางแก้ไขปรับปรุง.........ไม่มี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</si>
  <si>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</si>
  <si>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</si>
  <si>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ปราบปรามสืบสวนผู้ผลิตและผู้ค้ายาเสพติด</t>
  </si>
  <si>
    <t xml:space="preserve">           ( พรรธน์  พรรธนภณ )</t>
  </si>
  <si>
    <t xml:space="preserve">พ.ต.อ.        </t>
  </si>
  <si>
    <t xml:space="preserve">         ผกก.สภ.พระธาตุช่อแฮ</t>
  </si>
  <si>
    <t>รายงานผลการใช้จ่ายงบประมาณประจำปี สภ.พระธาตุช่อแฮ</t>
  </si>
  <si>
    <t>ค่าวัสดุเชื้อเพลิง</t>
  </si>
  <si>
    <t>( พรรธน์  พรรธนภณ )</t>
  </si>
  <si>
    <t>ผกก.สภ.พระธาตุช่อแฮ</t>
  </si>
  <si>
    <t>ค่าสาธารณูปโภค</t>
  </si>
  <si>
    <t>สรุปภาพรวมผลการใช้จ่ายงบประมาณ  สถานีตำรวจภูธรพระธาตุช่อแฮ</t>
  </si>
  <si>
    <t>รายงานการใช้จ่ายงบประมาณ สถานีตำรวจภูธรพระธาตุช่อแฮ</t>
  </si>
  <si>
    <t>เป็นไปตามวัตถุประสงค์ โครงการปราบปรามสืบสวนผู้ผลิตและผู้ค้ายาเสพติด</t>
  </si>
  <si>
    <t>ถัวงบประมาณในการเบิกจ่าย</t>
  </si>
  <si>
    <t xml:space="preserve">                                 พ.ต.อ.</t>
  </si>
  <si>
    <t>การใช้จ่ายงบประมาณ  สถานีตำรวจภูธรพระธาตุช่อแฮ</t>
  </si>
  <si>
    <t xml:space="preserve">                     ( พรรธน์  พรรธนภณ )</t>
  </si>
  <si>
    <t xml:space="preserve">                    ผกก.สภ.พระธาตุช่อแฮ</t>
  </si>
  <si>
    <t xml:space="preserve">                     ตรวจแล้วถูกต้อง</t>
  </si>
  <si>
    <t xml:space="preserve">                                พ.ต.อ.</t>
  </si>
  <si>
    <t xml:space="preserve">                พ.ต.อ.</t>
  </si>
  <si>
    <r>
      <t xml:space="preserve">                                                                 ประจำปีงบประมาณ  2567 ไตรมาส ที่ 1- 2  (ต.ค.66 - มี.ค.67)                </t>
    </r>
    <r>
      <rPr>
        <b/>
        <sz val="14"/>
        <rFont val="AngsanaUPC"/>
        <family val="1"/>
      </rPr>
      <t>ข้อมูล ณ วันที่ 31 มีนาคม 2567</t>
    </r>
  </si>
  <si>
    <r>
      <t xml:space="preserve">                                </t>
    </r>
    <r>
      <rPr>
        <b/>
        <sz val="16"/>
        <rFont val="AngsanaUPC"/>
        <family val="1"/>
      </rPr>
      <t xml:space="preserve"> ประจำปีงบประมาณ  2567 ไตรมาส ที่ 1- 2(ต.ค.66-มี.ค.67)     </t>
    </r>
    <r>
      <rPr>
        <sz val="16"/>
        <rFont val="AngsanaUPC"/>
        <family val="1"/>
      </rPr>
      <t xml:space="preserve">        </t>
    </r>
    <r>
      <rPr>
        <b/>
        <sz val="14"/>
        <rFont val="AngsanaUPC"/>
        <family val="1"/>
      </rPr>
      <t xml:space="preserve"> ข้อมูล ณ วันที่ 31  มีนาคม 2567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</si>
</sst>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-* #,##0_-;\-* #,##0_-;_-* &quot;-&quot;??_-;_-@"/>
  </numFmts>
  <fonts count="21">
    <font>
      <sz val="11"/>
      <color theme="1"/>
      <name val="Calibri"/>
      <scheme val="minor"/>
    </font>
    <font>
      <b/>
      <sz val="13"/>
      <color theme="1"/>
      <name val="Niramit"/>
    </font>
    <font>
      <sz val="13"/>
      <color theme="1"/>
      <name val="Calibri"/>
      <scheme val="minor"/>
    </font>
    <font>
      <sz val="16"/>
      <color theme="1"/>
      <name val="Niramit"/>
    </font>
    <font>
      <sz val="11"/>
      <color theme="1"/>
      <name val="Niramit"/>
    </font>
    <font>
      <sz val="11"/>
      <color theme="1"/>
      <name val="Calibri"/>
    </font>
    <font>
      <sz val="11"/>
      <color theme="1"/>
      <name val="Niramit"/>
    </font>
    <font>
      <sz val="16"/>
      <color theme="1"/>
      <name val="TH SarabunPSK"/>
      <family val="2"/>
      <charset val="222"/>
    </font>
    <font>
      <sz val="14"/>
      <color theme="1"/>
      <name val="Angsana New"/>
      <family val="1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sz val="14"/>
      <name val="AngsanaUPC"/>
      <family val="1"/>
    </font>
    <font>
      <b/>
      <sz val="14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sz val="11"/>
      <color theme="1"/>
      <name val="AngsanaUPC"/>
      <family val="1"/>
    </font>
    <font>
      <b/>
      <sz val="16"/>
      <name val="AngsanaUPC"/>
      <family val="1"/>
    </font>
    <font>
      <sz val="11"/>
      <name val="AngsanaUPC"/>
      <family val="1"/>
    </font>
    <font>
      <b/>
      <sz val="12"/>
      <color theme="1"/>
      <name val="AngsanaUPC"/>
      <family val="1"/>
    </font>
    <font>
      <sz val="12"/>
      <color theme="1"/>
      <name val="AngsanaUPC"/>
      <family val="1"/>
    </font>
    <font>
      <sz val="16"/>
      <name val="AngsanaUPC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DAEEF3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88" fontId="0" fillId="0" borderId="0" xfId="0" applyNumberFormat="1"/>
    <xf numFmtId="3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1" fillId="3" borderId="3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11" fillId="3" borderId="5" xfId="0" applyFont="1" applyFill="1" applyBorder="1"/>
    <xf numFmtId="0" fontId="11" fillId="3" borderId="6" xfId="0" applyFont="1" applyFill="1" applyBorder="1"/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2" fillId="3" borderId="8" xfId="0" applyFont="1" applyFill="1" applyBorder="1"/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wrapText="1"/>
    </xf>
    <xf numFmtId="3" fontId="10" fillId="5" borderId="9" xfId="0" applyNumberFormat="1" applyFont="1" applyFill="1" applyBorder="1" applyAlignment="1">
      <alignment horizontal="center" vertical="center"/>
    </xf>
    <xf numFmtId="188" fontId="10" fillId="5" borderId="9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 wrapText="1"/>
    </xf>
    <xf numFmtId="3" fontId="10" fillId="5" borderId="19" xfId="0" applyNumberFormat="1" applyFont="1" applyFill="1" applyBorder="1" applyAlignment="1">
      <alignment horizontal="center" vertical="center"/>
    </xf>
    <xf numFmtId="188" fontId="10" fillId="5" borderId="19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3" fontId="10" fillId="2" borderId="9" xfId="0" applyNumberFormat="1" applyFont="1" applyFill="1" applyBorder="1" applyAlignment="1">
      <alignment horizontal="center" vertical="center"/>
    </xf>
    <xf numFmtId="188" fontId="10" fillId="2" borderId="9" xfId="0" applyNumberFormat="1" applyFont="1" applyFill="1" applyBorder="1" applyAlignment="1">
      <alignment horizontal="center" vertical="center"/>
    </xf>
    <xf numFmtId="187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 wrapText="1"/>
    </xf>
    <xf numFmtId="0" fontId="11" fillId="3" borderId="14" xfId="0" applyFont="1" applyFill="1" applyBorder="1"/>
    <xf numFmtId="3" fontId="10" fillId="4" borderId="9" xfId="0" applyNumberFormat="1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 vertical="center" wrapText="1"/>
    </xf>
    <xf numFmtId="187" fontId="10" fillId="4" borderId="9" xfId="0" applyNumberFormat="1" applyFont="1" applyFill="1" applyBorder="1" applyAlignment="1">
      <alignment horizontal="center" vertical="center" wrapText="1"/>
    </xf>
    <xf numFmtId="188" fontId="10" fillId="5" borderId="9" xfId="0" applyNumberFormat="1" applyFont="1" applyFill="1" applyBorder="1" applyAlignment="1">
      <alignment horizontal="left" vertical="center"/>
    </xf>
    <xf numFmtId="4" fontId="10" fillId="5" borderId="9" xfId="0" applyNumberFormat="1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right" vertical="center"/>
    </xf>
    <xf numFmtId="188" fontId="10" fillId="2" borderId="9" xfId="0" applyNumberFormat="1" applyFont="1" applyFill="1" applyBorder="1" applyAlignment="1">
      <alignment horizontal="left" vertical="center"/>
    </xf>
    <xf numFmtId="3" fontId="10" fillId="2" borderId="9" xfId="0" applyNumberFormat="1" applyFont="1" applyFill="1" applyBorder="1" applyAlignment="1">
      <alignment horizontal="right" vertical="center"/>
    </xf>
    <xf numFmtId="188" fontId="10" fillId="5" borderId="13" xfId="0" applyNumberFormat="1" applyFont="1" applyFill="1" applyBorder="1" applyAlignment="1">
      <alignment horizontal="left" vertical="center"/>
    </xf>
    <xf numFmtId="188" fontId="10" fillId="5" borderId="20" xfId="0" applyNumberFormat="1" applyFont="1" applyFill="1" applyBorder="1" applyAlignment="1">
      <alignment horizontal="left" vertical="center"/>
    </xf>
    <xf numFmtId="188" fontId="10" fillId="5" borderId="13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188" fontId="10" fillId="5" borderId="20" xfId="0" applyNumberFormat="1" applyFont="1" applyFill="1" applyBorder="1" applyAlignment="1">
      <alignment horizontal="center" vertical="center"/>
    </xf>
    <xf numFmtId="3" fontId="10" fillId="5" borderId="20" xfId="0" applyNumberFormat="1" applyFont="1" applyFill="1" applyBorder="1" applyAlignment="1">
      <alignment horizontal="right" vertical="center"/>
    </xf>
    <xf numFmtId="0" fontId="10" fillId="5" borderId="20" xfId="0" applyFont="1" applyFill="1" applyBorder="1" applyAlignment="1">
      <alignment horizontal="center" vertical="center" wrapText="1"/>
    </xf>
    <xf numFmtId="188" fontId="10" fillId="5" borderId="19" xfId="0" applyNumberFormat="1" applyFont="1" applyFill="1" applyBorder="1" applyAlignment="1">
      <alignment horizontal="left" vertical="center"/>
    </xf>
    <xf numFmtId="3" fontId="10" fillId="5" borderId="9" xfId="0" applyNumberFormat="1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center" vertical="center"/>
    </xf>
    <xf numFmtId="188" fontId="10" fillId="4" borderId="9" xfId="0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1" fillId="3" borderId="17" xfId="0" applyFont="1" applyFill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8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7" fillId="3" borderId="8" xfId="0" applyFont="1" applyFill="1" applyBorder="1"/>
    <xf numFmtId="0" fontId="9" fillId="6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3" fontId="13" fillId="7" borderId="9" xfId="0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188" fontId="13" fillId="7" borderId="9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1" fillId="3" borderId="11" xfId="0" applyFont="1" applyFill="1" applyBorder="1"/>
    <xf numFmtId="0" fontId="11" fillId="3" borderId="12" xfId="0" applyFont="1" applyFill="1" applyBorder="1"/>
    <xf numFmtId="3" fontId="10" fillId="6" borderId="9" xfId="0" applyNumberFormat="1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vertical="center"/>
    </xf>
    <xf numFmtId="3" fontId="19" fillId="6" borderId="9" xfId="0" applyNumberFormat="1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0" fontId="17" fillId="3" borderId="3" xfId="0" applyFont="1" applyFill="1" applyBorder="1"/>
    <xf numFmtId="3" fontId="13" fillId="6" borderId="3" xfId="0" applyNumberFormat="1" applyFont="1" applyFill="1" applyBorder="1" applyAlignment="1">
      <alignment horizontal="center" vertical="center"/>
    </xf>
    <xf numFmtId="3" fontId="13" fillId="6" borderId="3" xfId="0" applyNumberFormat="1" applyFont="1" applyFill="1" applyBorder="1" applyAlignment="1">
      <alignment vertical="center"/>
    </xf>
    <xf numFmtId="3" fontId="19" fillId="6" borderId="3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/>
    </xf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3" fillId="3" borderId="0" xfId="0" applyFont="1" applyFill="1"/>
    <xf numFmtId="0" fontId="20" fillId="3" borderId="18" xfId="0" applyFont="1" applyFill="1" applyBorder="1" applyAlignment="1">
      <alignment horizontal="center"/>
    </xf>
    <xf numFmtId="0" fontId="20" fillId="3" borderId="18" xfId="0" applyFont="1" applyFill="1" applyBorder="1"/>
    <xf numFmtId="188" fontId="14" fillId="6" borderId="7" xfId="0" applyNumberFormat="1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0" fillId="3" borderId="11" xfId="0" applyFont="1" applyFill="1" applyBorder="1"/>
    <xf numFmtId="0" fontId="20" fillId="3" borderId="12" xfId="0" applyFont="1" applyFill="1" applyBorder="1"/>
    <xf numFmtId="0" fontId="20" fillId="3" borderId="8" xfId="0" applyFont="1" applyFill="1" applyBorder="1"/>
    <xf numFmtId="0" fontId="14" fillId="6" borderId="9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/>
    </xf>
    <xf numFmtId="188" fontId="14" fillId="8" borderId="9" xfId="0" applyNumberFormat="1" applyFont="1" applyFill="1" applyBorder="1" applyAlignment="1">
      <alignment horizontal="left" vertical="center"/>
    </xf>
    <xf numFmtId="188" fontId="13" fillId="8" borderId="9" xfId="0" applyNumberFormat="1" applyFont="1" applyFill="1" applyBorder="1" applyAlignment="1">
      <alignment horizontal="center" vertical="center"/>
    </xf>
    <xf numFmtId="188" fontId="13" fillId="8" borderId="9" xfId="0" applyNumberFormat="1" applyFont="1" applyFill="1" applyBorder="1" applyAlignment="1">
      <alignment horizontal="center"/>
    </xf>
    <xf numFmtId="188" fontId="13" fillId="8" borderId="9" xfId="0" applyNumberFormat="1" applyFont="1" applyFill="1" applyBorder="1"/>
    <xf numFmtId="0" fontId="13" fillId="8" borderId="7" xfId="0" applyFont="1" applyFill="1" applyBorder="1" applyAlignment="1">
      <alignment horizontal="center" vertical="center"/>
    </xf>
    <xf numFmtId="188" fontId="14" fillId="8" borderId="13" xfId="0" applyNumberFormat="1" applyFont="1" applyFill="1" applyBorder="1" applyAlignment="1">
      <alignment horizontal="left" vertical="center"/>
    </xf>
    <xf numFmtId="188" fontId="13" fillId="8" borderId="13" xfId="0" applyNumberFormat="1" applyFont="1" applyFill="1" applyBorder="1" applyAlignment="1">
      <alignment horizontal="center"/>
    </xf>
    <xf numFmtId="188" fontId="14" fillId="8" borderId="9" xfId="0" applyNumberFormat="1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188" fontId="13" fillId="3" borderId="9" xfId="0" applyNumberFormat="1" applyFont="1" applyFill="1" applyBorder="1" applyAlignment="1">
      <alignment horizontal="center"/>
    </xf>
    <xf numFmtId="188" fontId="13" fillId="3" borderId="9" xfId="0" applyNumberFormat="1" applyFont="1" applyFill="1" applyBorder="1"/>
    <xf numFmtId="0" fontId="15" fillId="3" borderId="0" xfId="0" applyFont="1" applyFill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center" vertical="center" wrapText="1"/>
    </xf>
    <xf numFmtId="2" fontId="10" fillId="6" borderId="9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/>
    </xf>
    <xf numFmtId="0" fontId="17" fillId="3" borderId="17" xfId="0" applyFont="1" applyFill="1" applyBorder="1"/>
    <xf numFmtId="0" fontId="13" fillId="3" borderId="0" xfId="0" applyFont="1" applyFill="1" applyAlignment="1">
      <alignment horizontal="left" vertical="center"/>
    </xf>
    <xf numFmtId="0" fontId="15" fillId="3" borderId="0" xfId="0" applyFont="1" applyFill="1"/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1328561</xdr:colOff>
      <xdr:row>27</xdr:row>
      <xdr:rowOff>341745</xdr:rowOff>
    </xdr:from>
    <xdr:to>
      <xdr:col>3</xdr:col>
      <xdr:colOff>445911</xdr:colOff>
      <xdr:row>29</xdr:row>
      <xdr:rowOff>200872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18D0041-5E7F-025C-675A-3AE511BA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8505" y="12950023"/>
          <a:ext cx="1311628" cy="621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409222</xdr:colOff>
      <xdr:row>11</xdr:row>
      <xdr:rowOff>217783</xdr:rowOff>
    </xdr:from>
    <xdr:to>
      <xdr:col>3</xdr:col>
      <xdr:colOff>155222</xdr:colOff>
      <xdr:row>13</xdr:row>
      <xdr:rowOff>44641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70D8BD-7A3E-2AEB-57BA-3B0306650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7833" y="5897505"/>
          <a:ext cx="1305278" cy="624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1768928</xdr:colOff>
      <xdr:row>19</xdr:row>
      <xdr:rowOff>6739</xdr:rowOff>
    </xdr:from>
    <xdr:to>
      <xdr:col>1</xdr:col>
      <xdr:colOff>2902857</xdr:colOff>
      <xdr:row>20</xdr:row>
      <xdr:rowOff>161563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AA08820-DB20-B73F-5738-15F7083A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2" y="7173168"/>
          <a:ext cx="1133929" cy="53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1195032</xdr:colOff>
      <xdr:row>9</xdr:row>
      <xdr:rowOff>270884</xdr:rowOff>
    </xdr:from>
    <xdr:to>
      <xdr:col>2</xdr:col>
      <xdr:colOff>385409</xdr:colOff>
      <xdr:row>11</xdr:row>
      <xdr:rowOff>135609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FA50A3F-9D62-15A3-8A85-43048410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6810" y="3064884"/>
          <a:ext cx="1024821" cy="485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90" zoomScaleNormal="90" workbookViewId="0">
      <selection activeCell="C12" sqref="C12"/>
    </sheetView>
  </sheetViews>
  <sheetFormatPr defaultColWidth="14.453125" defaultRowHeight="15" customHeight="1"/>
  <cols>
    <col min="1" max="1" width="6.26953125" customWidth="1"/>
    <col min="2" max="2" width="31.81640625" customWidth="1"/>
    <col min="3" max="3" width="31.453125" customWidth="1"/>
    <col min="4" max="4" width="20.54296875" customWidth="1"/>
    <col min="5" max="5" width="11.453125" customWidth="1"/>
    <col min="6" max="6" width="12.54296875" customWidth="1"/>
    <col min="7" max="7" width="25.7265625" customWidth="1"/>
    <col min="8" max="26" width="8" customWidth="1"/>
  </cols>
  <sheetData>
    <row r="1" spans="1:26" ht="24.75" customHeight="1">
      <c r="A1" s="8"/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16" t="s">
        <v>84</v>
      </c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8" t="s">
        <v>0</v>
      </c>
      <c r="B3" s="19"/>
      <c r="C3" s="19"/>
      <c r="D3" s="19"/>
      <c r="E3" s="19"/>
      <c r="F3" s="19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21" t="s">
        <v>1</v>
      </c>
      <c r="B4" s="22"/>
      <c r="C4" s="22"/>
      <c r="D4" s="22"/>
      <c r="E4" s="22"/>
      <c r="F4" s="22"/>
      <c r="G4" s="2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">
      <c r="A5" s="24" t="s">
        <v>2</v>
      </c>
      <c r="B5" s="25" t="s">
        <v>3</v>
      </c>
      <c r="C5" s="25" t="s">
        <v>4</v>
      </c>
      <c r="D5" s="24" t="s">
        <v>5</v>
      </c>
      <c r="E5" s="25" t="s">
        <v>6</v>
      </c>
      <c r="F5" s="25" t="s">
        <v>7</v>
      </c>
      <c r="G5" s="25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">
      <c r="A6" s="26"/>
      <c r="B6" s="26"/>
      <c r="C6" s="26"/>
      <c r="D6" s="26"/>
      <c r="E6" s="26"/>
      <c r="F6" s="26"/>
      <c r="G6" s="2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7.5" customHeight="1">
      <c r="A7" s="27">
        <v>1</v>
      </c>
      <c r="B7" s="28" t="s">
        <v>9</v>
      </c>
      <c r="C7" s="28" t="s">
        <v>10</v>
      </c>
      <c r="D7" s="29">
        <f>'รายงานแบบแยกเดือน 1'!D6</f>
        <v>7200</v>
      </c>
      <c r="E7" s="30">
        <f>'รายงานแบบแยกเดือน 1'!K6</f>
        <v>7200</v>
      </c>
      <c r="F7" s="30">
        <f>E7*100/D7</f>
        <v>100</v>
      </c>
      <c r="G7" s="31" t="s">
        <v>11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" customHeight="1">
      <c r="A8" s="27">
        <v>2</v>
      </c>
      <c r="B8" s="28" t="s">
        <v>12</v>
      </c>
      <c r="C8" s="28" t="s">
        <v>13</v>
      </c>
      <c r="D8" s="29">
        <f>'รายงานแบบแยกเดือน 1'!D7</f>
        <v>12150</v>
      </c>
      <c r="E8" s="30">
        <f>'รายงานแบบแยกเดือน 1'!K7</f>
        <v>12150</v>
      </c>
      <c r="F8" s="30">
        <f t="shared" ref="F8:F10" si="0">E8*100/D8</f>
        <v>100</v>
      </c>
      <c r="G8" s="31" t="s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4.5" customHeight="1">
      <c r="A9" s="27">
        <v>3</v>
      </c>
      <c r="B9" s="32" t="s">
        <v>52</v>
      </c>
      <c r="C9" s="32" t="s">
        <v>85</v>
      </c>
      <c r="D9" s="29">
        <v>7000</v>
      </c>
      <c r="E9" s="30"/>
      <c r="F9" s="30">
        <f t="shared" si="0"/>
        <v>0</v>
      </c>
      <c r="G9" s="31" t="s">
        <v>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3" customHeight="1">
      <c r="A10" s="33">
        <v>4</v>
      </c>
      <c r="B10" s="34" t="s">
        <v>14</v>
      </c>
      <c r="C10" s="34" t="s">
        <v>15</v>
      </c>
      <c r="D10" s="35">
        <f>'รายงานแบบแยกเดือน 1'!D9</f>
        <v>87600</v>
      </c>
      <c r="E10" s="36">
        <f>'รายงานแบบแยกเดือน 1'!K9</f>
        <v>63600</v>
      </c>
      <c r="F10" s="30">
        <f t="shared" si="0"/>
        <v>72.602739726027394</v>
      </c>
      <c r="G10" s="37" t="s">
        <v>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38" t="s">
        <v>16</v>
      </c>
      <c r="B11" s="39"/>
      <c r="C11" s="40"/>
      <c r="D11" s="41">
        <f>SUM(D7:D10)</f>
        <v>113950</v>
      </c>
      <c r="E11" s="42">
        <f>SUM(E7:E10)</f>
        <v>82950</v>
      </c>
      <c r="F11" s="43">
        <f>E11*100/D11</f>
        <v>72.795085563843784</v>
      </c>
      <c r="G11" s="4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>
      <c r="A12" s="45" t="s">
        <v>2</v>
      </c>
      <c r="B12" s="46" t="s">
        <v>3</v>
      </c>
      <c r="C12" s="46" t="s">
        <v>4</v>
      </c>
      <c r="D12" s="45" t="s">
        <v>5</v>
      </c>
      <c r="E12" s="46" t="s">
        <v>6</v>
      </c>
      <c r="F12" s="47" t="s">
        <v>7</v>
      </c>
      <c r="G12" s="46" t="s">
        <v>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48"/>
      <c r="B13" s="49" t="s">
        <v>17</v>
      </c>
      <c r="C13" s="50"/>
      <c r="D13" s="51">
        <f>D11</f>
        <v>113950</v>
      </c>
      <c r="E13" s="52">
        <f>E11</f>
        <v>82950</v>
      </c>
      <c r="F13" s="53">
        <f>F11</f>
        <v>72.795085563843784</v>
      </c>
      <c r="G13" s="4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27">
        <v>5</v>
      </c>
      <c r="B14" s="54" t="s">
        <v>18</v>
      </c>
      <c r="C14" s="54" t="s">
        <v>19</v>
      </c>
      <c r="D14" s="30">
        <f>'รายงานแบบแยกเดือน 2'!C5</f>
        <v>265600</v>
      </c>
      <c r="E14" s="30">
        <f>'รายงานแบบแยกเดือน 2'!D5+'รายงานแบบแยกเดือน 2'!E5+'รายงานแบบแยกเดือน 2'!F5+'รายงานแบบแยกเดือน 2'!G5+'รายงานแบบแยกเดือน 2'!H5+'รายงานแบบแยกเดือน 2'!I5</f>
        <v>197200</v>
      </c>
      <c r="F14" s="55">
        <f>E14*100/D14</f>
        <v>74.246987951807228</v>
      </c>
      <c r="G14" s="31" t="s">
        <v>11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27">
        <v>6</v>
      </c>
      <c r="B15" s="54" t="s">
        <v>20</v>
      </c>
      <c r="C15" s="54" t="s">
        <v>19</v>
      </c>
      <c r="D15" s="30">
        <f>'รายงานแบบแยกเดือน 2'!C6</f>
        <v>53500</v>
      </c>
      <c r="E15" s="30">
        <f>'รายงานแบบแยกเดือน 2'!D6+'รายงานแบบแยกเดือน 2'!E6+'รายงานแบบแยกเดือน 2'!F6+'รายงานแบบแยกเดือน 2'!G6+'รายงานแบบแยกเดือน 2'!H6+'รายงานแบบแยกเดือน 2'!I6</f>
        <v>21640</v>
      </c>
      <c r="F15" s="55">
        <f t="shared" ref="F15:F25" si="1">E15*100/D15</f>
        <v>40.44859813084112</v>
      </c>
      <c r="G15" s="31" t="s">
        <v>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27">
        <v>7</v>
      </c>
      <c r="B16" s="54" t="s">
        <v>21</v>
      </c>
      <c r="C16" s="54" t="s">
        <v>19</v>
      </c>
      <c r="D16" s="30">
        <f>'รายงานแบบแยกเดือน 2'!C7</f>
        <v>13100</v>
      </c>
      <c r="E16" s="56">
        <f>'รายงานแบบแยกเดือน 2'!D7+'รายงานแบบแยกเดือน 2'!E7+'รายงานแบบแยกเดือน 2'!F7+'รายงานแบบแยกเดือน 2'!G7+'รายงานแบบแยกเดือน 2'!H7+'รายงานแบบแยกเดือน 2'!I7</f>
        <v>2700</v>
      </c>
      <c r="F16" s="55">
        <f t="shared" si="1"/>
        <v>20.610687022900763</v>
      </c>
      <c r="G16" s="31" t="s">
        <v>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27">
        <v>8</v>
      </c>
      <c r="B17" s="54" t="s">
        <v>24</v>
      </c>
      <c r="C17" s="54" t="s">
        <v>19</v>
      </c>
      <c r="D17" s="30">
        <f>'รายงานแบบแยกเดือน 2'!C8</f>
        <v>7000</v>
      </c>
      <c r="E17" s="30">
        <f>'รายงานแบบแยกเดือน 2'!I8</f>
        <v>0</v>
      </c>
      <c r="F17" s="55">
        <f t="shared" si="1"/>
        <v>0</v>
      </c>
      <c r="G17" s="31" t="s">
        <v>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27">
        <v>9</v>
      </c>
      <c r="B18" s="57" t="s">
        <v>79</v>
      </c>
      <c r="C18" s="54" t="s">
        <v>19</v>
      </c>
      <c r="D18" s="42">
        <f>'รายงานแบบแยกเดือน 2'!C9</f>
        <v>439800</v>
      </c>
      <c r="E18" s="58">
        <f>'รายงานแบบแยกเดือน 2'!D9+'รายงานแบบแยกเดือน 2'!E9+'รายงานแบบแยกเดือน 2'!F9+'รายงานแบบแยกเดือน 2'!G9+'รายงานแบบแยกเดือน 2'!H9+'รายงานแบบแยกเดือน 2'!I9</f>
        <v>213202</v>
      </c>
      <c r="F18" s="55">
        <f t="shared" si="1"/>
        <v>48.477035015916329</v>
      </c>
      <c r="G18" s="31" t="s">
        <v>11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27">
        <v>10</v>
      </c>
      <c r="B19" s="54" t="s">
        <v>25</v>
      </c>
      <c r="C19" s="54" t="s">
        <v>19</v>
      </c>
      <c r="D19" s="30">
        <f>'รายงานแบบแยกเดือน 2'!C10</f>
        <v>5100</v>
      </c>
      <c r="E19" s="30">
        <f>'รายงานแบบแยกเดือน 2'!D10+'รายงานแบบแยกเดือน 2'!E10+'รายงานแบบแยกเดือน 2'!F10+'รายงานแบบแยกเดือน 2'!G10+'รายงานแบบแยกเดือน 2'!H10+'รายงานแบบแยกเดือน 2'!I10</f>
        <v>16540</v>
      </c>
      <c r="F19" s="55">
        <f t="shared" si="1"/>
        <v>324.31372549019608</v>
      </c>
      <c r="G19" s="31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27">
        <v>11</v>
      </c>
      <c r="B20" s="54" t="s">
        <v>26</v>
      </c>
      <c r="C20" s="54" t="s">
        <v>19</v>
      </c>
      <c r="D20" s="30">
        <f>'รายงานแบบแยกเดือน 2'!C11</f>
        <v>3600</v>
      </c>
      <c r="E20" s="30">
        <f>'รายงานแบบแยกเดือน 2'!I11</f>
        <v>0</v>
      </c>
      <c r="F20" s="55">
        <f t="shared" si="1"/>
        <v>0</v>
      </c>
      <c r="G20" s="31" t="s">
        <v>11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27">
        <v>12</v>
      </c>
      <c r="B21" s="59" t="s">
        <v>27</v>
      </c>
      <c r="C21" s="60" t="s">
        <v>22</v>
      </c>
      <c r="D21" s="61">
        <f>'รายงานแบบแยกเดือน 2'!C12</f>
        <v>9900</v>
      </c>
      <c r="E21" s="61">
        <f>'รายงานแบบแยกเดือน 2'!I12</f>
        <v>0</v>
      </c>
      <c r="F21" s="55">
        <f t="shared" si="1"/>
        <v>0</v>
      </c>
      <c r="G21" s="62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27">
        <v>13</v>
      </c>
      <c r="B22" s="60" t="s">
        <v>82</v>
      </c>
      <c r="C22" s="54" t="s">
        <v>19</v>
      </c>
      <c r="D22" s="63">
        <f>'รายงานแบบแยกเดือน 2'!C13</f>
        <v>37900</v>
      </c>
      <c r="E22" s="64">
        <f>'รายงานแบบแยกเดือน 2'!D13+'รายงานแบบแยกเดือน 2'!E13+'รายงานแบบแยกเดือน 2'!F13+'รายงานแบบแยกเดือน 2'!G13+'รายงานแบบแยกเดือน 2'!H13+'รายงานแบบแยกเดือน 2'!I13</f>
        <v>66393</v>
      </c>
      <c r="F22" s="55">
        <f t="shared" si="1"/>
        <v>175.17941952506595</v>
      </c>
      <c r="G22" s="65" t="s">
        <v>86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27">
        <v>14</v>
      </c>
      <c r="B23" s="60" t="s">
        <v>28</v>
      </c>
      <c r="C23" s="60" t="s">
        <v>22</v>
      </c>
      <c r="D23" s="63">
        <f>'รายงานแบบแยกเดือน 2'!C14</f>
        <v>13900</v>
      </c>
      <c r="E23" s="33" t="s">
        <v>23</v>
      </c>
      <c r="F23" s="55" t="s">
        <v>23</v>
      </c>
      <c r="G23" s="37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>
        <v>15</v>
      </c>
      <c r="B24" s="66" t="s">
        <v>29</v>
      </c>
      <c r="C24" s="66" t="s">
        <v>22</v>
      </c>
      <c r="D24" s="36">
        <f>'รายงานแบบแยกเดือน 2'!C15</f>
        <v>2900</v>
      </c>
      <c r="E24" s="27" t="s">
        <v>23</v>
      </c>
      <c r="F24" s="55" t="s">
        <v>23</v>
      </c>
      <c r="G24" s="31" t="s">
        <v>11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27">
        <v>16</v>
      </c>
      <c r="B25" s="54" t="s">
        <v>30</v>
      </c>
      <c r="C25" s="54" t="s">
        <v>19</v>
      </c>
      <c r="D25" s="30">
        <f>'รายงานแบบแยกเดือน 2'!C16</f>
        <v>17400</v>
      </c>
      <c r="E25" s="67">
        <f>'รายงานแบบแยกเดือน 2'!E16+'รายงานแบบแยกเดือน 2'!G16</f>
        <v>2400</v>
      </c>
      <c r="F25" s="55">
        <f t="shared" si="1"/>
        <v>13.793103448275861</v>
      </c>
      <c r="G25" s="31" t="s">
        <v>11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7">
        <v>17</v>
      </c>
      <c r="B26" s="54" t="s">
        <v>31</v>
      </c>
      <c r="C26" s="60" t="s">
        <v>22</v>
      </c>
      <c r="D26" s="30">
        <f>'รายงานแบบแยกเดือน 2'!C17</f>
        <v>800</v>
      </c>
      <c r="E26" s="27" t="s">
        <v>23</v>
      </c>
      <c r="F26" s="55" t="s">
        <v>23</v>
      </c>
      <c r="G26" s="31" t="s">
        <v>11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68"/>
      <c r="B27" s="69" t="s">
        <v>16</v>
      </c>
      <c r="C27" s="69"/>
      <c r="D27" s="70">
        <f>SUM(D13:D26)</f>
        <v>984450</v>
      </c>
      <c r="E27" s="71">
        <f t="shared" ref="E27" si="2">SUM(E13:E26)</f>
        <v>603025</v>
      </c>
      <c r="F27" s="72">
        <v>62.28</v>
      </c>
      <c r="G27" s="6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73"/>
      <c r="B28" s="74"/>
      <c r="C28" s="75" t="s">
        <v>91</v>
      </c>
      <c r="D28" s="76"/>
      <c r="E28" s="73"/>
      <c r="F28" s="73"/>
      <c r="G28" s="7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73"/>
      <c r="B29" s="74"/>
      <c r="C29" s="77" t="s">
        <v>87</v>
      </c>
      <c r="D29" s="17"/>
      <c r="E29" s="73"/>
      <c r="F29" s="73"/>
      <c r="G29" s="7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3"/>
      <c r="B30" s="74"/>
      <c r="C30" s="78" t="s">
        <v>89</v>
      </c>
      <c r="D30" s="17"/>
      <c r="E30" s="73"/>
      <c r="F30" s="73"/>
      <c r="G30" s="7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5" customHeight="1">
      <c r="A31" s="73"/>
      <c r="B31" s="74"/>
      <c r="C31" s="78" t="s">
        <v>90</v>
      </c>
      <c r="D31" s="17"/>
      <c r="E31" s="73"/>
      <c r="F31" s="73"/>
      <c r="G31" s="7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79"/>
      <c r="B32" s="80"/>
      <c r="C32" s="80"/>
      <c r="D32" s="79"/>
      <c r="E32" s="79"/>
      <c r="F32" s="79"/>
      <c r="G32" s="7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4"/>
      <c r="B33" s="15"/>
      <c r="C33" s="15"/>
      <c r="D33" s="14"/>
      <c r="E33" s="14"/>
      <c r="F33" s="14"/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5">
    <mergeCell ref="A2:G2"/>
    <mergeCell ref="A3:G3"/>
    <mergeCell ref="A4:G4"/>
    <mergeCell ref="A5:A6"/>
    <mergeCell ref="B5:B6"/>
    <mergeCell ref="D5:D6"/>
    <mergeCell ref="G5:G6"/>
    <mergeCell ref="E5:E6"/>
    <mergeCell ref="F5:F6"/>
    <mergeCell ref="C5:C6"/>
    <mergeCell ref="C30:D30"/>
    <mergeCell ref="C31:D31"/>
    <mergeCell ref="C28:D28"/>
    <mergeCell ref="C29:D29"/>
    <mergeCell ref="A11:C11"/>
  </mergeCells>
  <pageMargins left="0.43307086614173201" right="3.9370078740157501E-2" top="0.55118110236220497" bottom="0.55118110236220497" header="0.31496062992126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zoomScale="90" zoomScaleNormal="90" workbookViewId="0">
      <selection activeCell="E6" sqref="E6"/>
    </sheetView>
  </sheetViews>
  <sheetFormatPr defaultColWidth="14.453125" defaultRowHeight="15" customHeight="1"/>
  <cols>
    <col min="1" max="1" width="5.1796875" customWidth="1"/>
    <col min="2" max="2" width="37.81640625" customWidth="1"/>
    <col min="3" max="3" width="22.26953125" customWidth="1"/>
    <col min="4" max="4" width="9.26953125" customWidth="1"/>
    <col min="5" max="5" width="6.36328125" customWidth="1"/>
    <col min="6" max="6" width="6.453125" customWidth="1"/>
    <col min="7" max="7" width="6.54296875" customWidth="1"/>
    <col min="8" max="8" width="8.26953125" customWidth="1"/>
    <col min="9" max="10" width="7.08984375" customWidth="1"/>
    <col min="11" max="11" width="8.36328125" customWidth="1"/>
    <col min="12" max="12" width="9.81640625" customWidth="1"/>
    <col min="13" max="14" width="9.1796875" customWidth="1"/>
    <col min="15" max="26" width="8" customWidth="1"/>
  </cols>
  <sheetData>
    <row r="1" spans="1:26" ht="21" customHeight="1">
      <c r="A1" s="81"/>
      <c r="B1" s="82"/>
      <c r="C1" s="82"/>
      <c r="D1" s="82"/>
      <c r="E1" s="82" t="s">
        <v>33</v>
      </c>
      <c r="F1" s="82"/>
      <c r="G1" s="82"/>
      <c r="H1" s="82"/>
      <c r="I1" s="82"/>
      <c r="J1" s="82"/>
      <c r="K1" s="82" t="s">
        <v>34</v>
      </c>
      <c r="L1" s="82"/>
      <c r="M1" s="8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>
      <c r="A2" s="83" t="s">
        <v>88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1" customHeight="1">
      <c r="A3" s="85" t="s">
        <v>94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>
      <c r="A4" s="87" t="s">
        <v>2</v>
      </c>
      <c r="B4" s="87" t="s">
        <v>35</v>
      </c>
      <c r="C4" s="88" t="s">
        <v>36</v>
      </c>
      <c r="D4" s="89" t="s">
        <v>37</v>
      </c>
      <c r="E4" s="90" t="s">
        <v>38</v>
      </c>
      <c r="F4" s="91"/>
      <c r="G4" s="91"/>
      <c r="H4" s="91"/>
      <c r="I4" s="91"/>
      <c r="J4" s="92"/>
      <c r="K4" s="93" t="s">
        <v>39</v>
      </c>
      <c r="L4" s="94" t="s">
        <v>40</v>
      </c>
      <c r="M4" s="8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95"/>
      <c r="B5" s="95"/>
      <c r="C5" s="96" t="s">
        <v>41</v>
      </c>
      <c r="D5" s="95"/>
      <c r="E5" s="97" t="s">
        <v>42</v>
      </c>
      <c r="F5" s="98" t="s">
        <v>43</v>
      </c>
      <c r="G5" s="98" t="s">
        <v>44</v>
      </c>
      <c r="H5" s="98" t="s">
        <v>45</v>
      </c>
      <c r="I5" s="98" t="s">
        <v>46</v>
      </c>
      <c r="J5" s="98" t="s">
        <v>47</v>
      </c>
      <c r="K5" s="95"/>
      <c r="L5" s="95"/>
      <c r="M5" s="82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7.5" customHeight="1">
      <c r="A6" s="99">
        <v>1</v>
      </c>
      <c r="B6" s="32" t="s">
        <v>48</v>
      </c>
      <c r="C6" s="32" t="s">
        <v>49</v>
      </c>
      <c r="D6" s="100">
        <v>7200</v>
      </c>
      <c r="E6" s="101"/>
      <c r="F6" s="101"/>
      <c r="G6" s="101"/>
      <c r="H6" s="101">
        <v>3600</v>
      </c>
      <c r="I6" s="102">
        <v>3600</v>
      </c>
      <c r="J6" s="101"/>
      <c r="K6" s="102">
        <f t="shared" ref="K6:K9" si="0">SUM(E6:J6)</f>
        <v>7200</v>
      </c>
      <c r="L6" s="32"/>
      <c r="M6" s="8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7.5" customHeight="1">
      <c r="A7" s="99">
        <v>2</v>
      </c>
      <c r="B7" s="32" t="s">
        <v>50</v>
      </c>
      <c r="C7" s="32" t="s">
        <v>51</v>
      </c>
      <c r="D7" s="100">
        <v>12150</v>
      </c>
      <c r="E7" s="101"/>
      <c r="F7" s="101"/>
      <c r="G7" s="101"/>
      <c r="H7" s="102">
        <v>12150</v>
      </c>
      <c r="I7" s="101"/>
      <c r="J7" s="101"/>
      <c r="K7" s="102">
        <f t="shared" si="0"/>
        <v>12150</v>
      </c>
      <c r="L7" s="32"/>
      <c r="M7" s="8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7.5" customHeight="1">
      <c r="A8" s="99">
        <v>3</v>
      </c>
      <c r="B8" s="32" t="s">
        <v>52</v>
      </c>
      <c r="C8" s="32" t="s">
        <v>74</v>
      </c>
      <c r="D8" s="100">
        <v>7000</v>
      </c>
      <c r="E8" s="101"/>
      <c r="F8" s="101"/>
      <c r="G8" s="101"/>
      <c r="H8" s="101"/>
      <c r="I8" s="102"/>
      <c r="J8" s="101"/>
      <c r="K8" s="102">
        <f t="shared" si="0"/>
        <v>0</v>
      </c>
      <c r="L8" s="32"/>
      <c r="M8" s="8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80.5" customHeight="1">
      <c r="A9" s="99">
        <v>4</v>
      </c>
      <c r="B9" s="32" t="s">
        <v>53</v>
      </c>
      <c r="C9" s="32" t="s">
        <v>54</v>
      </c>
      <c r="D9" s="100">
        <f>36000+10000+41600</f>
        <v>87600</v>
      </c>
      <c r="E9" s="101"/>
      <c r="F9" s="101"/>
      <c r="G9" s="101"/>
      <c r="H9" s="102">
        <f>18000+14300</f>
        <v>32300</v>
      </c>
      <c r="I9" s="100">
        <f>10000+12000</f>
        <v>22000</v>
      </c>
      <c r="J9" s="100">
        <f>4500+4800</f>
        <v>9300</v>
      </c>
      <c r="K9" s="102">
        <f t="shared" si="0"/>
        <v>63600</v>
      </c>
      <c r="L9" s="32"/>
      <c r="M9" s="8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9.25" customHeight="1">
      <c r="A10" s="103" t="s">
        <v>16</v>
      </c>
      <c r="B10" s="104"/>
      <c r="C10" s="105"/>
      <c r="D10" s="106">
        <f t="shared" ref="D10:K10" si="1">SUM(D6:D9)</f>
        <v>113950</v>
      </c>
      <c r="E10" s="107">
        <f t="shared" si="1"/>
        <v>0</v>
      </c>
      <c r="F10" s="107">
        <f t="shared" si="1"/>
        <v>0</v>
      </c>
      <c r="G10" s="107">
        <f t="shared" si="1"/>
        <v>0</v>
      </c>
      <c r="H10" s="106">
        <f t="shared" si="1"/>
        <v>48050</v>
      </c>
      <c r="I10" s="106">
        <f t="shared" si="1"/>
        <v>25600</v>
      </c>
      <c r="J10" s="106">
        <f t="shared" si="1"/>
        <v>9300</v>
      </c>
      <c r="K10" s="106">
        <f t="shared" si="1"/>
        <v>82950</v>
      </c>
      <c r="L10" s="108"/>
      <c r="M10" s="8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9.25" customHeight="1">
      <c r="A11" s="109"/>
      <c r="B11" s="110"/>
      <c r="C11" s="110"/>
      <c r="D11" s="111"/>
      <c r="E11" s="112"/>
      <c r="F11" s="112"/>
      <c r="G11" s="112"/>
      <c r="H11" s="111"/>
      <c r="I11" s="111"/>
      <c r="J11" s="111"/>
      <c r="K11" s="111"/>
      <c r="L11" s="113"/>
      <c r="M11" s="8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.75" customHeight="1">
      <c r="A12" s="81"/>
      <c r="B12" s="82"/>
      <c r="C12" s="114" t="s">
        <v>32</v>
      </c>
      <c r="D12" s="115"/>
      <c r="E12" s="82"/>
      <c r="F12" s="82"/>
      <c r="G12" s="82"/>
      <c r="H12" s="82"/>
      <c r="I12" s="82"/>
      <c r="J12" s="82"/>
      <c r="K12" s="82"/>
      <c r="L12" s="82"/>
      <c r="M12" s="8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1" customHeight="1">
      <c r="A13" s="81"/>
      <c r="B13" s="82"/>
      <c r="C13" s="116" t="s">
        <v>76</v>
      </c>
      <c r="D13" s="115"/>
      <c r="E13" s="82"/>
      <c r="F13" s="82"/>
      <c r="G13" s="82"/>
      <c r="H13" s="82"/>
      <c r="I13" s="82"/>
      <c r="J13" s="82"/>
      <c r="K13" s="82"/>
      <c r="L13" s="82"/>
      <c r="M13" s="8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.75" customHeight="1">
      <c r="A14" s="81"/>
      <c r="B14" s="82"/>
      <c r="C14" s="114" t="s">
        <v>75</v>
      </c>
      <c r="D14" s="115"/>
      <c r="E14" s="82"/>
      <c r="F14" s="82"/>
      <c r="G14" s="82"/>
      <c r="H14" s="82"/>
      <c r="I14" s="82"/>
      <c r="J14" s="82"/>
      <c r="K14" s="82"/>
      <c r="L14" s="82"/>
      <c r="M14" s="8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1.75" customHeight="1">
      <c r="A15" s="81"/>
      <c r="B15" s="82"/>
      <c r="C15" s="114" t="s">
        <v>77</v>
      </c>
      <c r="D15" s="114"/>
      <c r="E15" s="82"/>
      <c r="F15" s="82"/>
      <c r="G15" s="82"/>
      <c r="H15" s="82"/>
      <c r="I15" s="82"/>
      <c r="J15" s="82"/>
      <c r="K15" s="82"/>
      <c r="L15" s="82"/>
      <c r="M15" s="8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" customHeight="1">
      <c r="A16" s="3"/>
      <c r="B16" s="4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" customHeight="1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1" customHeight="1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1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" customHeight="1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1" customHeight="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1" customHeight="1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1" customHeight="1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1" customHeight="1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1" customHeight="1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1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1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1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1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1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1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1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1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1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1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1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1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1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1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1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1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1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1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1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1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1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1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1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1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1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1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1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1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1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1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1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1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1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1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1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1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1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1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1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1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1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1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1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1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1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1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1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1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1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1" customHeight="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1" customHeight="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1" customHeight="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1" customHeight="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1" customHeight="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1" customHeight="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1" customHeight="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1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1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1" customHeight="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1" customHeight="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1" customHeight="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1" customHeight="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1" customHeight="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1" customHeight="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1" customHeight="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1" customHeight="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1" customHeight="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1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1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1" customHeight="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" customHeight="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1" customHeight="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1" customHeight="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1" customHeight="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1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1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1" customHeight="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1" customHeight="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1" customHeight="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1" customHeight="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1" customHeight="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1" customHeight="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1" customHeight="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1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1" customHeight="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1" customHeight="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1" customHeight="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1" customHeight="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1" customHeight="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1" customHeight="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1" customHeight="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1" customHeight="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1" customHeight="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1" customHeight="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1" customHeight="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1" customHeight="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1" customHeight="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1" customHeight="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1" customHeight="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1" customHeight="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1" customHeight="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1" customHeight="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1" customHeight="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1" customHeight="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1" customHeight="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" customHeight="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" customHeight="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1" customHeight="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" customHeight="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" customHeight="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" customHeight="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" customHeight="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" customHeight="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1" customHeight="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1" customHeight="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1" customHeight="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1" customHeight="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1" customHeight="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1" customHeight="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1" customHeight="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1" customHeight="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1" customHeight="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1" customHeight="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1" customHeight="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1" customHeight="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1" customHeight="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1" customHeight="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1" customHeight="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1" customHeight="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1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1" customHeight="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1" customHeight="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1" customHeight="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1" customHeight="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" customHeight="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1" customHeight="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1" customHeight="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1" customHeight="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1" customHeight="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1" customHeight="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1" customHeight="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1" customHeight="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1" customHeight="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1" customHeight="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1" customHeight="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1" customHeight="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1" customHeight="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1" customHeight="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1" customHeight="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1" customHeight="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1" customHeight="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1" customHeight="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1" customHeight="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1" customHeight="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1" customHeight="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1" customHeight="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1" customHeight="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1" customHeight="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1" customHeight="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1" customHeight="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1" customHeight="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1" customHeight="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1" customHeight="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1" customHeight="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1" customHeight="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1" customHeight="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1" customHeight="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1" customHeight="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1" customHeight="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1" customHeight="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1" customHeight="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1" customHeight="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1" customHeight="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1" customHeight="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1" customHeight="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1" customHeight="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1" customHeight="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1" customHeight="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1" customHeight="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1" customHeight="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1" customHeight="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1" customHeight="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1" customHeight="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1" customHeight="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1" customHeight="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1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1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1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1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1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1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1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1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1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1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1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1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1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1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1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1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1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1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1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1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1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1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1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1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1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1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1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1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1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1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1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1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1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1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1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1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1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1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1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1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1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1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1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1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1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1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1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1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1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1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1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1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1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1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1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1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1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1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1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1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1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1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1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1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1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1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1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1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1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1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1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1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1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1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1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1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1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1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1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1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1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1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1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1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1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1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1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1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1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1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1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1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1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1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1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1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1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1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1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1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1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1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1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1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1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1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1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1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1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1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1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1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1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1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1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1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1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1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1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1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1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1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1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1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1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1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1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1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1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1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1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1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1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1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1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1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1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1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1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1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1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1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1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1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1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1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1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1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1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1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1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1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1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1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1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1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1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1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1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1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1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1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1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1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1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1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1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1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1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1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1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1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1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1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1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1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1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1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1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1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1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1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1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1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1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1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1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1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1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1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1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1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1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1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1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1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1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1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1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1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1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1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1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1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1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1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1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1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1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1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1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1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1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1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1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1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1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1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1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1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1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1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1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1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1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1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1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1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1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1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1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1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1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1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1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1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1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1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1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1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1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1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1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1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1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1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1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1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1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1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1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1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1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1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1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1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1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1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1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1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1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1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1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1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1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1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1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1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1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1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1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1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1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1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1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1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1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1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1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1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1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1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1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1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1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1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1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1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1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1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1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1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1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1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1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1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1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1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1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1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1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1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1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1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1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1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1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1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1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1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1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1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1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1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1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1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1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1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1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1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1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1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1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1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1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1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1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1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1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1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1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1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1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1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1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1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1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1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1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1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1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1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1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1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1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1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1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1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1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1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1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1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1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1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1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1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1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1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1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1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1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1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1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1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1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1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1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1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1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1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1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1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1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1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1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1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1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1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1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1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1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1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1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1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1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1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1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1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1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1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1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1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1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1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1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1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1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1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1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1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1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1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1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1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1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1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1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1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1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1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1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1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1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1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1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1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1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1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1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1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1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1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1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1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1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1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1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1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1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1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1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1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1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1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1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1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1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1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1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1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1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1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1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1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1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1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1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1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1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1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1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1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1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1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1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1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1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1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1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1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1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1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1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1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1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1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1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1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1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1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1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1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1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1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1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1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1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1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1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1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1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1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1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1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1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1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1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1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1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1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1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1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1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1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1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1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1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1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1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1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1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1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1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1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1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1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1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1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1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1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1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1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1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1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1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1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1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1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1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1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1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1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1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1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1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1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1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1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1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1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1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1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1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1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1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1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1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1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1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1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1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1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1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1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1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1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1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1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1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1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1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1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1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1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1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1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1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1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1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1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1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1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1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1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1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1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1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1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1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1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1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1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1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1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1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1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1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1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1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1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1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1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1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1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1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1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1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1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1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1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1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1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1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1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1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1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1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1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1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1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1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1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1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1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1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1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1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1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1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1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1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1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1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1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1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1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1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1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1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1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1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1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1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1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1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1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1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1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1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1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1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1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1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1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1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1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1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1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1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1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1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1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1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1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1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1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1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1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1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1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1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1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1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1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1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1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1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1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1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1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1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1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1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1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1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1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1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1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1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1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1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1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1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1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1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1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1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1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1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1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1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1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1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1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1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1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1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1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1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1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1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1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1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1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1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1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1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1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1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1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1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1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1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1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1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1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1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1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1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1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1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1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1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1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1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1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1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1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1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1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1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1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1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1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1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1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1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1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1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1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1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1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1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1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1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1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1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1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1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1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1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1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1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1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1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1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1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1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1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1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1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1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1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1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1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1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1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1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1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1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1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1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1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1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1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1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1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1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1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mergeCells count="13">
    <mergeCell ref="C15:D15"/>
    <mergeCell ref="A2:M2"/>
    <mergeCell ref="A3:L3"/>
    <mergeCell ref="A4:A5"/>
    <mergeCell ref="D4:D5"/>
    <mergeCell ref="E4:J4"/>
    <mergeCell ref="K4:K5"/>
    <mergeCell ref="L4:L5"/>
    <mergeCell ref="B4:B5"/>
    <mergeCell ref="A10:C10"/>
    <mergeCell ref="C12:D12"/>
    <mergeCell ref="C13:D13"/>
    <mergeCell ref="C14:D14"/>
  </mergeCells>
  <pageMargins left="0.23622047244094491" right="3.937007874015748E-2" top="0.35433070866141736" bottom="0.15748031496062992" header="0.31496062992125984" footer="0.31496062992125984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8"/>
  <sheetViews>
    <sheetView zoomScale="90" zoomScaleNormal="90" workbookViewId="0">
      <selection sqref="A1:J1"/>
    </sheetView>
  </sheetViews>
  <sheetFormatPr defaultColWidth="14.453125" defaultRowHeight="15" customHeight="1"/>
  <cols>
    <col min="1" max="1" width="5.81640625" customWidth="1"/>
    <col min="2" max="2" width="42.54296875" customWidth="1"/>
    <col min="3" max="3" width="12.453125" customWidth="1"/>
    <col min="4" max="4" width="8.7265625" customWidth="1"/>
    <col min="5" max="5" width="9.26953125" customWidth="1"/>
    <col min="6" max="6" width="8.7265625" customWidth="1"/>
    <col min="7" max="8" width="8.81640625" customWidth="1"/>
    <col min="9" max="9" width="9.1796875" customWidth="1"/>
    <col min="10" max="10" width="17.81640625" customWidth="1"/>
    <col min="11" max="12" width="8" customWidth="1"/>
    <col min="13" max="13" width="12.81640625" customWidth="1"/>
    <col min="14" max="26" width="8" customWidth="1"/>
  </cols>
  <sheetData>
    <row r="1" spans="1:10" ht="34.5" customHeight="1">
      <c r="A1" s="117" t="s">
        <v>78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4.5" customHeight="1">
      <c r="A2" s="119" t="s">
        <v>95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2.5" customHeight="1">
      <c r="A3" s="89" t="s">
        <v>55</v>
      </c>
      <c r="B3" s="89" t="s">
        <v>56</v>
      </c>
      <c r="C3" s="121" t="s">
        <v>57</v>
      </c>
      <c r="D3" s="122" t="s">
        <v>38</v>
      </c>
      <c r="E3" s="123"/>
      <c r="F3" s="123"/>
      <c r="G3" s="123"/>
      <c r="H3" s="123"/>
      <c r="I3" s="124"/>
      <c r="J3" s="89" t="s">
        <v>40</v>
      </c>
    </row>
    <row r="4" spans="1:10" ht="22.5" customHeight="1">
      <c r="A4" s="125"/>
      <c r="B4" s="125"/>
      <c r="C4" s="125"/>
      <c r="D4" s="126" t="s">
        <v>58</v>
      </c>
      <c r="E4" s="126" t="s">
        <v>59</v>
      </c>
      <c r="F4" s="126" t="s">
        <v>60</v>
      </c>
      <c r="G4" s="126" t="s">
        <v>61</v>
      </c>
      <c r="H4" s="126" t="s">
        <v>62</v>
      </c>
      <c r="I4" s="126" t="s">
        <v>63</v>
      </c>
      <c r="J4" s="125"/>
    </row>
    <row r="5" spans="1:10" ht="30" customHeight="1">
      <c r="A5" s="127">
        <v>1</v>
      </c>
      <c r="B5" s="128" t="s">
        <v>18</v>
      </c>
      <c r="C5" s="129">
        <v>265600</v>
      </c>
      <c r="D5" s="130"/>
      <c r="E5" s="130">
        <f>33200+6600</f>
        <v>39800</v>
      </c>
      <c r="F5" s="130">
        <f>33200+6600</f>
        <v>39800</v>
      </c>
      <c r="G5" s="130">
        <f>33200+6000</f>
        <v>39200</v>
      </c>
      <c r="H5" s="130">
        <f>33200+6000</f>
        <v>39200</v>
      </c>
      <c r="I5" s="131">
        <f>33200+6000</f>
        <v>39200</v>
      </c>
      <c r="J5" s="131"/>
    </row>
    <row r="6" spans="1:10" ht="30" customHeight="1">
      <c r="A6" s="127">
        <v>2</v>
      </c>
      <c r="B6" s="128" t="s">
        <v>20</v>
      </c>
      <c r="C6" s="130">
        <v>53500</v>
      </c>
      <c r="D6" s="130"/>
      <c r="E6" s="130"/>
      <c r="F6" s="130">
        <v>2160</v>
      </c>
      <c r="G6" s="130">
        <v>1920</v>
      </c>
      <c r="H6" s="130">
        <f>2880+1680+1920+1000+1920+1680</f>
        <v>11080</v>
      </c>
      <c r="I6" s="131">
        <v>6480</v>
      </c>
      <c r="J6" s="131"/>
    </row>
    <row r="7" spans="1:10" ht="30" customHeight="1">
      <c r="A7" s="127">
        <v>3</v>
      </c>
      <c r="B7" s="128" t="s">
        <v>21</v>
      </c>
      <c r="C7" s="130">
        <v>13100</v>
      </c>
      <c r="D7" s="130"/>
      <c r="E7" s="130"/>
      <c r="F7" s="130"/>
      <c r="G7" s="130"/>
      <c r="H7" s="130"/>
      <c r="I7" s="131">
        <v>2700</v>
      </c>
      <c r="J7" s="131"/>
    </row>
    <row r="8" spans="1:10" ht="30" customHeight="1">
      <c r="A8" s="127">
        <v>4</v>
      </c>
      <c r="B8" s="128" t="s">
        <v>24</v>
      </c>
      <c r="C8" s="130">
        <v>7000</v>
      </c>
      <c r="D8" s="130"/>
      <c r="E8" s="130"/>
      <c r="F8" s="130"/>
      <c r="G8" s="130"/>
      <c r="H8" s="130"/>
      <c r="I8" s="131"/>
      <c r="J8" s="131"/>
    </row>
    <row r="9" spans="1:10" ht="30" customHeight="1">
      <c r="A9" s="132">
        <v>5</v>
      </c>
      <c r="B9" s="133" t="s">
        <v>79</v>
      </c>
      <c r="C9" s="134">
        <v>439800</v>
      </c>
      <c r="D9" s="130">
        <v>37780</v>
      </c>
      <c r="E9" s="130">
        <v>51142</v>
      </c>
      <c r="F9" s="130">
        <v>23690</v>
      </c>
      <c r="G9" s="130">
        <v>28690</v>
      </c>
      <c r="H9" s="130">
        <v>34200</v>
      </c>
      <c r="I9" s="131">
        <v>37700</v>
      </c>
      <c r="J9" s="131"/>
    </row>
    <row r="10" spans="1:10" ht="30" customHeight="1">
      <c r="A10" s="127">
        <v>6</v>
      </c>
      <c r="B10" s="128" t="s">
        <v>25</v>
      </c>
      <c r="C10" s="130">
        <v>5100</v>
      </c>
      <c r="D10" s="130"/>
      <c r="E10" s="130">
        <v>4940</v>
      </c>
      <c r="F10" s="130"/>
      <c r="G10" s="130"/>
      <c r="H10" s="130"/>
      <c r="I10" s="131">
        <v>11600</v>
      </c>
      <c r="J10" s="131"/>
    </row>
    <row r="11" spans="1:10" ht="30" customHeight="1">
      <c r="A11" s="127">
        <v>7</v>
      </c>
      <c r="B11" s="128" t="s">
        <v>26</v>
      </c>
      <c r="C11" s="130">
        <v>3600</v>
      </c>
      <c r="D11" s="130"/>
      <c r="E11" s="130"/>
      <c r="F11" s="130"/>
      <c r="G11" s="130"/>
      <c r="H11" s="130"/>
      <c r="I11" s="131"/>
      <c r="J11" s="131"/>
    </row>
    <row r="12" spans="1:10" ht="30" customHeight="1">
      <c r="A12" s="127">
        <v>8</v>
      </c>
      <c r="B12" s="135" t="s">
        <v>27</v>
      </c>
      <c r="C12" s="130">
        <v>9900</v>
      </c>
      <c r="D12" s="130"/>
      <c r="E12" s="130"/>
      <c r="F12" s="130"/>
      <c r="G12" s="130"/>
      <c r="H12" s="130"/>
      <c r="I12" s="131"/>
      <c r="J12" s="131"/>
    </row>
    <row r="13" spans="1:10" ht="30" customHeight="1">
      <c r="A13" s="127">
        <v>9</v>
      </c>
      <c r="B13" s="135" t="s">
        <v>82</v>
      </c>
      <c r="C13" s="130">
        <v>37900</v>
      </c>
      <c r="D13" s="130">
        <v>13293</v>
      </c>
      <c r="E13" s="130">
        <v>12018</v>
      </c>
      <c r="F13" s="130">
        <v>9751</v>
      </c>
      <c r="G13" s="130">
        <v>9192</v>
      </c>
      <c r="H13" s="130">
        <v>10440</v>
      </c>
      <c r="I13" s="131">
        <v>11699</v>
      </c>
      <c r="J13" s="131"/>
    </row>
    <row r="14" spans="1:10" ht="30" customHeight="1">
      <c r="A14" s="127">
        <v>10</v>
      </c>
      <c r="B14" s="135" t="s">
        <v>28</v>
      </c>
      <c r="C14" s="130">
        <v>13900</v>
      </c>
      <c r="D14" s="130"/>
      <c r="E14" s="130"/>
      <c r="F14" s="130"/>
      <c r="G14" s="130"/>
      <c r="H14" s="130"/>
      <c r="I14" s="131"/>
      <c r="J14" s="131"/>
    </row>
    <row r="15" spans="1:10" ht="30" customHeight="1">
      <c r="A15" s="127">
        <v>11</v>
      </c>
      <c r="B15" s="135" t="s">
        <v>29</v>
      </c>
      <c r="C15" s="130">
        <v>2900</v>
      </c>
      <c r="D15" s="130"/>
      <c r="E15" s="130"/>
      <c r="F15" s="130"/>
      <c r="G15" s="130"/>
      <c r="H15" s="130"/>
      <c r="I15" s="131"/>
      <c r="J15" s="131"/>
    </row>
    <row r="16" spans="1:10" ht="30" customHeight="1">
      <c r="A16" s="127">
        <v>12</v>
      </c>
      <c r="B16" s="135" t="s">
        <v>30</v>
      </c>
      <c r="C16" s="130">
        <v>17400</v>
      </c>
      <c r="D16" s="130"/>
      <c r="E16" s="130">
        <v>1200</v>
      </c>
      <c r="F16" s="130"/>
      <c r="G16" s="130">
        <v>1200</v>
      </c>
      <c r="H16" s="130"/>
      <c r="I16" s="131"/>
      <c r="J16" s="131"/>
    </row>
    <row r="17" spans="1:13" ht="30" customHeight="1">
      <c r="A17" s="127">
        <v>13</v>
      </c>
      <c r="B17" s="135" t="s">
        <v>31</v>
      </c>
      <c r="C17" s="130">
        <v>800</v>
      </c>
      <c r="D17" s="130"/>
      <c r="E17" s="130"/>
      <c r="F17" s="130"/>
      <c r="G17" s="130"/>
      <c r="H17" s="130"/>
      <c r="I17" s="131"/>
      <c r="J17" s="131"/>
      <c r="M17" s="13"/>
    </row>
    <row r="18" spans="1:13" ht="30" customHeight="1">
      <c r="A18" s="136" t="s">
        <v>16</v>
      </c>
      <c r="B18" s="124"/>
      <c r="C18" s="137">
        <f t="shared" ref="C18" si="0">SUM(C5:C17)</f>
        <v>870500</v>
      </c>
      <c r="D18" s="137">
        <f t="shared" ref="D18:I18" si="1">SUM(D5:D17)</f>
        <v>51073</v>
      </c>
      <c r="E18" s="137">
        <f t="shared" si="1"/>
        <v>109100</v>
      </c>
      <c r="F18" s="137">
        <f t="shared" si="1"/>
        <v>75401</v>
      </c>
      <c r="G18" s="137">
        <f t="shared" si="1"/>
        <v>80202</v>
      </c>
      <c r="H18" s="137">
        <f t="shared" si="1"/>
        <v>94920</v>
      </c>
      <c r="I18" s="138">
        <f t="shared" si="1"/>
        <v>109379</v>
      </c>
      <c r="J18" s="138"/>
      <c r="M18" s="12"/>
    </row>
    <row r="19" spans="1:13" ht="30" customHeight="1">
      <c r="A19" s="82"/>
      <c r="B19" s="114" t="s">
        <v>64</v>
      </c>
      <c r="C19" s="118"/>
      <c r="D19" s="118"/>
      <c r="E19" s="118"/>
      <c r="F19" s="82"/>
      <c r="G19" s="82"/>
      <c r="H19" s="82"/>
      <c r="I19" s="82"/>
      <c r="J19" s="82"/>
    </row>
    <row r="20" spans="1:13" ht="30" customHeight="1">
      <c r="A20" s="82"/>
      <c r="B20" s="116" t="s">
        <v>92</v>
      </c>
      <c r="C20" s="118"/>
      <c r="D20" s="118"/>
      <c r="E20" s="118"/>
      <c r="F20" s="82"/>
      <c r="G20" s="82"/>
      <c r="H20" s="82"/>
      <c r="I20" s="82"/>
      <c r="J20" s="82"/>
    </row>
    <row r="21" spans="1:13" ht="30" customHeight="1">
      <c r="A21" s="82"/>
      <c r="B21" s="114" t="s">
        <v>80</v>
      </c>
      <c r="C21" s="118"/>
      <c r="D21" s="118"/>
      <c r="E21" s="118"/>
      <c r="F21" s="82"/>
      <c r="G21" s="82"/>
      <c r="H21" s="82"/>
      <c r="I21" s="82"/>
      <c r="J21" s="82"/>
      <c r="M21" s="12"/>
    </row>
    <row r="22" spans="1:13" ht="17" customHeight="1">
      <c r="A22" s="82"/>
      <c r="B22" s="114" t="s">
        <v>81</v>
      </c>
      <c r="C22" s="118"/>
      <c r="D22" s="118"/>
      <c r="E22" s="118"/>
      <c r="F22" s="82"/>
      <c r="G22" s="82"/>
      <c r="H22" s="82"/>
      <c r="I22" s="82"/>
      <c r="J22" s="82"/>
      <c r="M22" s="12"/>
    </row>
    <row r="23" spans="1:13" ht="30" customHeight="1">
      <c r="A23" s="9"/>
      <c r="B23" s="9"/>
      <c r="C23" s="10"/>
      <c r="D23" s="9"/>
      <c r="E23" s="9"/>
      <c r="F23" s="9"/>
      <c r="G23" s="9"/>
      <c r="H23" s="9"/>
      <c r="I23" s="9"/>
      <c r="J23" s="9"/>
    </row>
    <row r="24" spans="1:13" ht="15.75" customHeight="1">
      <c r="A24" s="9"/>
      <c r="B24" s="11"/>
      <c r="C24" s="9"/>
      <c r="D24" s="9"/>
      <c r="E24" s="9"/>
      <c r="F24" s="9"/>
      <c r="G24" s="9"/>
      <c r="H24" s="9"/>
      <c r="I24" s="9"/>
      <c r="J24" s="12"/>
    </row>
    <row r="25" spans="1:13" ht="15.75" customHeight="1">
      <c r="B25" s="6"/>
    </row>
    <row r="26" spans="1:13" ht="15.75" customHeight="1">
      <c r="B26" s="6"/>
      <c r="C26" s="13"/>
      <c r="J26" s="12"/>
    </row>
    <row r="27" spans="1:13" ht="15.75" customHeight="1">
      <c r="B27" s="6"/>
    </row>
    <row r="28" spans="1:13" ht="15.75" customHeight="1">
      <c r="B28" s="6"/>
    </row>
    <row r="29" spans="1:13" ht="15.75" customHeight="1">
      <c r="B29" s="6"/>
    </row>
    <row r="30" spans="1:13" ht="15.75" customHeight="1">
      <c r="B30" s="6"/>
    </row>
    <row r="31" spans="1:13" ht="15.75" customHeight="1">
      <c r="B31" s="6"/>
    </row>
    <row r="32" spans="1:13" ht="15.75" customHeight="1">
      <c r="B32" s="6"/>
    </row>
    <row r="33" spans="2:2" ht="15.75" customHeight="1">
      <c r="B33" s="6"/>
    </row>
    <row r="34" spans="2:2" ht="15.75" customHeight="1">
      <c r="B34" s="6"/>
    </row>
    <row r="35" spans="2:2" ht="15.75" customHeight="1">
      <c r="B35" s="6"/>
    </row>
    <row r="36" spans="2:2" ht="15.75" customHeight="1">
      <c r="B36" s="6"/>
    </row>
    <row r="37" spans="2:2" ht="15.75" customHeight="1">
      <c r="B37" s="6"/>
    </row>
    <row r="38" spans="2:2" ht="15.75" customHeight="1">
      <c r="B38" s="6"/>
    </row>
    <row r="39" spans="2:2" ht="15.75" customHeight="1">
      <c r="B39" s="6"/>
    </row>
    <row r="40" spans="2:2" ht="15.75" customHeight="1">
      <c r="B40" s="6"/>
    </row>
    <row r="41" spans="2:2" ht="15.75" customHeight="1">
      <c r="B41" s="6"/>
    </row>
    <row r="42" spans="2:2" ht="15.75" customHeight="1">
      <c r="B42" s="6"/>
    </row>
    <row r="43" spans="2:2" ht="15.75" customHeight="1">
      <c r="B43" s="6"/>
    </row>
    <row r="44" spans="2:2" ht="15.75" customHeight="1">
      <c r="B44" s="6"/>
    </row>
    <row r="45" spans="2:2" ht="15.75" customHeight="1">
      <c r="B45" s="6"/>
    </row>
    <row r="46" spans="2:2" ht="15.75" customHeight="1">
      <c r="B46" s="6"/>
    </row>
    <row r="47" spans="2:2" ht="15.75" customHeight="1">
      <c r="B47" s="6"/>
    </row>
    <row r="48" spans="2:2" ht="15.75" customHeight="1">
      <c r="B48" s="6"/>
    </row>
    <row r="49" spans="2:2" ht="15.75" customHeight="1">
      <c r="B49" s="6"/>
    </row>
    <row r="50" spans="2:2" ht="15.75" customHeight="1">
      <c r="B50" s="6"/>
    </row>
    <row r="51" spans="2:2" ht="15.75" customHeight="1">
      <c r="B51" s="6"/>
    </row>
    <row r="52" spans="2:2" ht="15.75" customHeight="1">
      <c r="B52" s="6"/>
    </row>
    <row r="53" spans="2:2" ht="15.75" customHeight="1">
      <c r="B53" s="6"/>
    </row>
    <row r="54" spans="2:2" ht="15.75" customHeight="1">
      <c r="B54" s="6"/>
    </row>
    <row r="55" spans="2:2" ht="15.75" customHeight="1">
      <c r="B55" s="6"/>
    </row>
    <row r="56" spans="2:2" ht="15.75" customHeight="1">
      <c r="B56" s="6"/>
    </row>
    <row r="57" spans="2:2" ht="15.75" customHeight="1">
      <c r="B57" s="6"/>
    </row>
    <row r="58" spans="2:2" ht="15.75" customHeight="1">
      <c r="B58" s="6"/>
    </row>
    <row r="59" spans="2:2" ht="15.75" customHeight="1">
      <c r="B59" s="6"/>
    </row>
    <row r="60" spans="2:2" ht="15.75" customHeight="1">
      <c r="B60" s="6"/>
    </row>
    <row r="61" spans="2:2" ht="15.75" customHeight="1">
      <c r="B61" s="6"/>
    </row>
    <row r="62" spans="2:2" ht="15.75" customHeight="1">
      <c r="B62" s="6"/>
    </row>
    <row r="63" spans="2:2" ht="15.75" customHeight="1">
      <c r="B63" s="6"/>
    </row>
    <row r="64" spans="2:2" ht="15.75" customHeight="1">
      <c r="B64" s="6"/>
    </row>
    <row r="65" spans="2:2" ht="15.75" customHeight="1">
      <c r="B65" s="6"/>
    </row>
    <row r="66" spans="2:2" ht="15.75" customHeight="1">
      <c r="B66" s="6"/>
    </row>
    <row r="67" spans="2:2" ht="15.75" customHeight="1">
      <c r="B67" s="6"/>
    </row>
    <row r="68" spans="2:2" ht="15.75" customHeight="1">
      <c r="B68" s="6"/>
    </row>
    <row r="69" spans="2:2" ht="15.75" customHeight="1">
      <c r="B69" s="6"/>
    </row>
    <row r="70" spans="2:2" ht="15.75" customHeight="1">
      <c r="B70" s="6"/>
    </row>
    <row r="71" spans="2:2" ht="15.75" customHeight="1">
      <c r="B71" s="6"/>
    </row>
    <row r="72" spans="2:2" ht="15.75" customHeight="1">
      <c r="B72" s="6"/>
    </row>
    <row r="73" spans="2:2" ht="15.75" customHeight="1">
      <c r="B73" s="6"/>
    </row>
    <row r="74" spans="2:2" ht="15.75" customHeight="1">
      <c r="B74" s="6"/>
    </row>
    <row r="75" spans="2:2" ht="15.75" customHeight="1">
      <c r="B75" s="6"/>
    </row>
    <row r="76" spans="2:2" ht="15.75" customHeight="1">
      <c r="B76" s="6"/>
    </row>
    <row r="77" spans="2:2" ht="15.75" customHeight="1">
      <c r="B77" s="6"/>
    </row>
    <row r="78" spans="2:2" ht="15.75" customHeight="1">
      <c r="B78" s="6"/>
    </row>
    <row r="79" spans="2:2" ht="15.75" customHeight="1">
      <c r="B79" s="6"/>
    </row>
    <row r="80" spans="2:2" ht="15.75" customHeight="1">
      <c r="B80" s="6"/>
    </row>
    <row r="81" spans="2:2" ht="15.75" customHeight="1">
      <c r="B81" s="6"/>
    </row>
    <row r="82" spans="2:2" ht="15.75" customHeight="1">
      <c r="B82" s="6"/>
    </row>
    <row r="83" spans="2:2" ht="15.75" customHeight="1">
      <c r="B83" s="6"/>
    </row>
    <row r="84" spans="2:2" ht="15.75" customHeight="1">
      <c r="B84" s="6"/>
    </row>
    <row r="85" spans="2:2" ht="15.75" customHeight="1">
      <c r="B85" s="6"/>
    </row>
    <row r="86" spans="2:2" ht="15.75" customHeight="1">
      <c r="B86" s="6"/>
    </row>
    <row r="87" spans="2:2" ht="15.75" customHeight="1">
      <c r="B87" s="6"/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  <row r="101" spans="2:2" ht="15.75" customHeight="1">
      <c r="B101" s="6"/>
    </row>
    <row r="102" spans="2:2" ht="15.75" customHeight="1">
      <c r="B102" s="6"/>
    </row>
    <row r="103" spans="2:2" ht="15.75" customHeight="1">
      <c r="B103" s="6"/>
    </row>
    <row r="104" spans="2:2" ht="15.75" customHeight="1">
      <c r="B104" s="6"/>
    </row>
    <row r="105" spans="2:2" ht="15.75" customHeight="1">
      <c r="B105" s="6"/>
    </row>
    <row r="106" spans="2:2" ht="15.75" customHeight="1">
      <c r="B106" s="6"/>
    </row>
    <row r="107" spans="2:2" ht="15.75" customHeight="1">
      <c r="B107" s="6"/>
    </row>
    <row r="108" spans="2:2" ht="15.75" customHeight="1">
      <c r="B108" s="6"/>
    </row>
    <row r="109" spans="2:2" ht="15.75" customHeight="1">
      <c r="B109" s="6"/>
    </row>
    <row r="110" spans="2:2" ht="15.75" customHeight="1">
      <c r="B110" s="6"/>
    </row>
    <row r="111" spans="2:2" ht="15.75" customHeight="1">
      <c r="B111" s="6"/>
    </row>
    <row r="112" spans="2:2" ht="15.75" customHeight="1">
      <c r="B112" s="6"/>
    </row>
    <row r="113" spans="2:2" ht="15.75" customHeight="1">
      <c r="B113" s="6"/>
    </row>
    <row r="114" spans="2:2" ht="15.75" customHeight="1">
      <c r="B114" s="6"/>
    </row>
    <row r="115" spans="2:2" ht="15.75" customHeight="1">
      <c r="B115" s="6"/>
    </row>
    <row r="116" spans="2:2" ht="15.75" customHeight="1">
      <c r="B116" s="6"/>
    </row>
    <row r="117" spans="2:2" ht="15.75" customHeight="1">
      <c r="B117" s="6"/>
    </row>
    <row r="118" spans="2:2" ht="15.75" customHeight="1">
      <c r="B118" s="6"/>
    </row>
    <row r="119" spans="2:2" ht="15.75" customHeight="1">
      <c r="B119" s="6"/>
    </row>
    <row r="120" spans="2:2" ht="15.75" customHeight="1">
      <c r="B120" s="6"/>
    </row>
    <row r="121" spans="2:2" ht="15.75" customHeight="1">
      <c r="B121" s="6"/>
    </row>
    <row r="122" spans="2:2" ht="15.75" customHeight="1">
      <c r="B122" s="6"/>
    </row>
    <row r="123" spans="2:2" ht="15.75" customHeight="1">
      <c r="B123" s="6"/>
    </row>
    <row r="124" spans="2:2" ht="15.75" customHeight="1">
      <c r="B124" s="6"/>
    </row>
    <row r="125" spans="2:2" ht="15.75" customHeight="1">
      <c r="B125" s="6"/>
    </row>
    <row r="126" spans="2:2" ht="15.75" customHeight="1">
      <c r="B126" s="6"/>
    </row>
    <row r="127" spans="2:2" ht="15.75" customHeight="1">
      <c r="B127" s="6"/>
    </row>
    <row r="128" spans="2:2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  <row r="987" spans="2:2" ht="15.75" customHeight="1">
      <c r="B987" s="6"/>
    </row>
    <row r="988" spans="2:2" ht="15.75" customHeight="1">
      <c r="B988" s="6"/>
    </row>
    <row r="989" spans="2:2" ht="15.75" customHeight="1">
      <c r="B989" s="6"/>
    </row>
    <row r="990" spans="2:2" ht="15.75" customHeight="1">
      <c r="B990" s="6"/>
    </row>
    <row r="991" spans="2:2" ht="15.75" customHeight="1">
      <c r="B991" s="6"/>
    </row>
    <row r="992" spans="2:2" ht="15.75" customHeight="1">
      <c r="B992" s="6"/>
    </row>
    <row r="993" spans="2:2" ht="15.75" customHeight="1">
      <c r="B993" s="6"/>
    </row>
    <row r="994" spans="2:2" ht="15.75" customHeight="1">
      <c r="B994" s="6"/>
    </row>
    <row r="995" spans="2:2" ht="15.75" customHeight="1">
      <c r="B995" s="6"/>
    </row>
    <row r="996" spans="2:2" ht="15.75" customHeight="1">
      <c r="B996" s="6"/>
    </row>
    <row r="997" spans="2:2" ht="15.75" customHeight="1">
      <c r="B997" s="6"/>
    </row>
    <row r="998" spans="2:2" ht="15.75" customHeight="1">
      <c r="B998" s="6"/>
    </row>
  </sheetData>
  <mergeCells count="12">
    <mergeCell ref="B22:E22"/>
    <mergeCell ref="A1:J1"/>
    <mergeCell ref="A2:J2"/>
    <mergeCell ref="A3:A4"/>
    <mergeCell ref="B3:B4"/>
    <mergeCell ref="C3:C4"/>
    <mergeCell ref="D3:I3"/>
    <mergeCell ref="J3:J4"/>
    <mergeCell ref="A18:B18"/>
    <mergeCell ref="B19:E19"/>
    <mergeCell ref="B20:E20"/>
    <mergeCell ref="B21:E21"/>
  </mergeCells>
  <pageMargins left="0.43307086614173229" right="3.937007874015748E-2" top="0.55118110236220474" bottom="0.55118110236220474" header="0.31496062992125984" footer="0.31496062992125984"/>
  <pageSetup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zoomScale="90" zoomScaleNormal="90" workbookViewId="0">
      <selection activeCell="B11" sqref="B11:C11"/>
    </sheetView>
  </sheetViews>
  <sheetFormatPr defaultColWidth="14.453125" defaultRowHeight="15" customHeight="1"/>
  <cols>
    <col min="1" max="1" width="36" customWidth="1"/>
    <col min="2" max="2" width="26.26953125" customWidth="1"/>
    <col min="3" max="3" width="22.54296875" customWidth="1"/>
    <col min="4" max="4" width="35.1796875" customWidth="1"/>
    <col min="5" max="26" width="8" customWidth="1"/>
  </cols>
  <sheetData>
    <row r="1" spans="1:5" ht="24.75" customHeight="1">
      <c r="A1" s="83" t="s">
        <v>83</v>
      </c>
      <c r="B1" s="139"/>
      <c r="C1" s="139"/>
      <c r="D1" s="139"/>
      <c r="E1" s="139"/>
    </row>
    <row r="2" spans="1:5" ht="24.75" customHeight="1">
      <c r="A2" s="83" t="s">
        <v>69</v>
      </c>
      <c r="B2" s="139"/>
      <c r="C2" s="139"/>
      <c r="D2" s="139"/>
      <c r="E2" s="81"/>
    </row>
    <row r="3" spans="1:5" ht="24.75" customHeight="1">
      <c r="A3" s="140" t="s">
        <v>70</v>
      </c>
      <c r="B3" s="141"/>
      <c r="C3" s="141"/>
      <c r="D3" s="141"/>
      <c r="E3" s="81"/>
    </row>
    <row r="4" spans="1:5" ht="24.75" customHeight="1">
      <c r="A4" s="142" t="s">
        <v>65</v>
      </c>
      <c r="B4" s="142" t="s">
        <v>66</v>
      </c>
      <c r="C4" s="142" t="s">
        <v>7</v>
      </c>
      <c r="D4" s="143" t="s">
        <v>67</v>
      </c>
      <c r="E4" s="82"/>
    </row>
    <row r="5" spans="1:5" ht="24.75" customHeight="1">
      <c r="A5" s="95"/>
      <c r="B5" s="95"/>
      <c r="C5" s="95"/>
      <c r="D5" s="95"/>
      <c r="E5" s="82"/>
    </row>
    <row r="6" spans="1:5" ht="24.75" customHeight="1">
      <c r="A6" s="106">
        <f>'รายงานแบบแยกเดือน 2'!C18+'รายงานแบบแยกเดือน 1'!D10</f>
        <v>984450</v>
      </c>
      <c r="B6" s="144">
        <f>'รายงานแบบแยกเดือน 1'!K10+'รายงานแบบแยกเดือน 2'!D18+'รายงานแบบแยกเดือน 2'!E18+'รายงานแบบแยกเดือน 2'!F18+'รายงานแบบแยกเดือน 2'!G18+'รายงานแบบแยกเดือน 2'!H18+'รายงานแบบแยกเดือน 2'!I18</f>
        <v>603025</v>
      </c>
      <c r="C6" s="145">
        <f>B6*100/A6</f>
        <v>61.255015490883231</v>
      </c>
      <c r="D6" s="106" t="s">
        <v>68</v>
      </c>
      <c r="E6" s="82"/>
    </row>
    <row r="7" spans="1:5" ht="24.75" customHeight="1">
      <c r="A7" s="146" t="s">
        <v>71</v>
      </c>
      <c r="B7" s="147"/>
      <c r="C7" s="147"/>
      <c r="D7" s="147"/>
      <c r="E7" s="82"/>
    </row>
    <row r="8" spans="1:5" ht="24.75" customHeight="1">
      <c r="A8" s="148" t="s">
        <v>72</v>
      </c>
      <c r="B8" s="115"/>
      <c r="C8" s="115"/>
      <c r="D8" s="115"/>
      <c r="E8" s="82"/>
    </row>
    <row r="9" spans="1:5" ht="24.75" customHeight="1">
      <c r="A9" s="148" t="s">
        <v>73</v>
      </c>
      <c r="B9" s="115"/>
      <c r="C9" s="115"/>
      <c r="D9" s="115"/>
      <c r="E9" s="82"/>
    </row>
    <row r="10" spans="1:5" ht="24.75" customHeight="1">
      <c r="A10" s="149"/>
      <c r="B10" s="114" t="s">
        <v>32</v>
      </c>
      <c r="C10" s="115"/>
      <c r="D10" s="149"/>
      <c r="E10" s="149"/>
    </row>
    <row r="11" spans="1:5" ht="24.75" customHeight="1">
      <c r="A11" s="149"/>
      <c r="B11" s="116" t="s">
        <v>93</v>
      </c>
      <c r="C11" s="115"/>
      <c r="D11" s="149"/>
      <c r="E11" s="149"/>
    </row>
    <row r="12" spans="1:5" ht="24.75" customHeight="1">
      <c r="A12" s="149"/>
      <c r="B12" s="114" t="s">
        <v>75</v>
      </c>
      <c r="C12" s="115"/>
      <c r="D12" s="149"/>
      <c r="E12" s="149"/>
    </row>
    <row r="13" spans="1:5" ht="24.75" customHeight="1">
      <c r="A13" s="150"/>
      <c r="B13" s="151" t="s">
        <v>77</v>
      </c>
      <c r="C13" s="152"/>
      <c r="D13" s="150"/>
      <c r="E13" s="150"/>
    </row>
    <row r="14" spans="1:5" ht="18" customHeight="1">
      <c r="A14" s="7"/>
      <c r="B14" s="7"/>
      <c r="C14" s="7"/>
      <c r="D14" s="7"/>
      <c r="E14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10:C10"/>
    <mergeCell ref="B11:C11"/>
    <mergeCell ref="B12:C12"/>
    <mergeCell ref="B13:C13"/>
    <mergeCell ref="A7:D7"/>
    <mergeCell ref="A8:D8"/>
    <mergeCell ref="A9:D9"/>
    <mergeCell ref="A4:A5"/>
    <mergeCell ref="B4:B5"/>
    <mergeCell ref="C4:C5"/>
    <mergeCell ref="D4:D5"/>
    <mergeCell ref="A1:E1"/>
    <mergeCell ref="A2:D2"/>
    <mergeCell ref="A3:D3"/>
  </mergeCells>
  <pageMargins left="0.7" right="0.7" top="0.75" bottom="0.75" header="0" footer="0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รายงานแบบรวม</vt:lpstr>
      <vt:lpstr>รายงานแบบแยกเดือน 1</vt:lpstr>
      <vt:lpstr>รายงานแบบแยกเดือน 2</vt:lpstr>
      <vt:lpstr>สรุปภาพรวมทั้งหมด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Region 5 5</cp:lastModifiedBy>
  <cp:lastPrinted>2024-04-19T04:00:29Z</cp:lastPrinted>
  <dcterms:created xsi:type="dcterms:W3CDTF">2006-09-13T11:32:04Z</dcterms:created>
  <dcterms:modified xsi:type="dcterms:W3CDTF">2024-04-19T04:00:55Z</dcterms:modified>
</cp:coreProperties>
</file>